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1"/>
  </bookViews>
  <sheets>
    <sheet name="1кв" sheetId="26" r:id="rId1"/>
    <sheet name="2кв" sheetId="28" r:id="rId2"/>
    <sheet name="отчет" sheetId="27" r:id="rId3"/>
  </sheets>
  <definedNames>
    <definedName name="_xlnm.Print_Area" localSheetId="0">'1кв'!$A$1:$E$51</definedName>
    <definedName name="_xlnm.Print_Area" localSheetId="1">'2кв'!$A$1:$E$52</definedName>
    <definedName name="_xlnm.Print_Area" localSheetId="2">отчет!$A$1:$C$44</definedName>
  </definedNames>
  <calcPr calcId="152511"/>
</workbook>
</file>

<file path=xl/calcChain.xml><?xml version="1.0" encoding="utf-8"?>
<calcChain xmlns="http://schemas.openxmlformats.org/spreadsheetml/2006/main">
  <c r="B48" i="28" l="1"/>
  <c r="E27" i="28"/>
  <c r="E31" i="28"/>
  <c r="E30" i="28"/>
  <c r="E22" i="28"/>
  <c r="E21" i="28"/>
  <c r="E33" i="28" s="1"/>
  <c r="B51" i="28" s="1"/>
  <c r="B52" i="28" l="1"/>
  <c r="E32" i="26"/>
  <c r="C23" i="27" l="1"/>
  <c r="C26" i="27" l="1"/>
  <c r="C27" i="27"/>
  <c r="C21" i="27"/>
  <c r="C16" i="27"/>
  <c r="C17" i="27"/>
  <c r="C18" i="27"/>
  <c r="C19" i="27"/>
  <c r="C20" i="27"/>
  <c r="C22" i="27"/>
  <c r="C12" i="27"/>
  <c r="C13" i="27" s="1"/>
  <c r="C6" i="27"/>
  <c r="C35" i="27"/>
  <c r="C24" i="27" l="1"/>
  <c r="E22" i="26"/>
  <c r="E21" i="26"/>
  <c r="B50" i="26" l="1"/>
  <c r="C15" i="27" l="1"/>
  <c r="C29" i="27" s="1"/>
  <c r="C30" i="27" s="1"/>
  <c r="B51" i="26" l="1"/>
  <c r="D30" i="27" s="1"/>
</calcChain>
</file>

<file path=xl/sharedStrings.xml><?xml version="1.0" encoding="utf-8"?>
<sst xmlns="http://schemas.openxmlformats.org/spreadsheetml/2006/main" count="186" uniqueCount="96">
  <si>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</si>
  <si>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</si>
  <si>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</si>
  <si>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</si>
  <si>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</si>
  <si>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</si>
  <si>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</si>
  <si>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</si>
  <si>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</si>
  <si>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</si>
  <si>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</si>
  <si>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</si>
  <si>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</si>
  <si>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</si>
  <si>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</si>
  <si>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</si>
  <si>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</si>
  <si>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</si>
  <si>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</si>
  <si>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</si>
  <si>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</si>
  <si>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</si>
  <si>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</si>
  <si>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</si>
  <si>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</si>
  <si>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</si>
  <si>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</si>
  <si>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</si>
  <si>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</si>
  <si>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</si>
  <si>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Работы по содержанию и тек. ремонту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</si>
  <si>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№1е</t>
    </r>
    <r>
      <rPr>
        <sz val="11"/>
        <color theme="1"/>
        <rFont val="Times New Roman"/>
        <family val="1"/>
        <charset val="204"/>
      </rPr>
      <t xml:space="preserve">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Лизы Чайкиной</t>
    </r>
  </si>
  <si>
    <t>Остаток на начало  квартала</t>
  </si>
  <si>
    <t>определена приложением № 9 к договору</t>
  </si>
  <si>
    <t xml:space="preserve">Расходы по управлению МКД </t>
  </si>
  <si>
    <t>Услуги по содержанию многоквартирного дома</t>
  </si>
  <si>
    <t>холодная вода на СОИ</t>
  </si>
  <si>
    <t>электроэнергия на СОИ</t>
  </si>
  <si>
    <t>водоотведение на СОИ</t>
  </si>
  <si>
    <t>г. Россошь, ул. Лизы Чайкиной, д. 1а/1</t>
  </si>
  <si>
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</t>
  </si>
  <si>
    <t>Sдома=3456,2м2 (среднее кол-во заселенных квартир 3015,7м2)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</si>
  <si>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</si>
  <si>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1 квартал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</si>
  <si>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</si>
  <si>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 30,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28 от 18.09.2023 г.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</si>
  <si>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Ляхова А.А.</t>
    </r>
  </si>
  <si>
    <t>Дератизация, дезинсекция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</si>
  <si>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</si>
  <si>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</si>
  <si>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</si>
  <si>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</si>
  <si>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</si>
  <si>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</si>
  <si>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</si>
  <si>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</si>
  <si>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</si>
  <si>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</si>
  <si>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Полив</t>
  </si>
  <si>
    <t>работы по договору, всего</t>
  </si>
  <si>
    <t xml:space="preserve">   * Поверка ОДПУ</t>
  </si>
  <si>
    <t>Итого расходов</t>
  </si>
  <si>
    <t>Остаток средств на 01.01.2024</t>
  </si>
  <si>
    <t>Справочно:</t>
  </si>
  <si>
    <t>Задолженность населения по оплате на 01.01.2023 г.</t>
  </si>
  <si>
    <t>Задолженность населения по оплате на 01.01.2024 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</si>
  <si>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</si>
  <si>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</si>
  <si>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</si>
  <si>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год.</t>
  </si>
  <si>
    <t>Предложение по структуре тарифа на 2024 год.</t>
  </si>
  <si>
    <t>_____________________________________________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</si>
  <si>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Ляхова Александра Анатольевича</t>
    </r>
  </si>
  <si>
    <t>по ж.д. ул. Лизы Чайкиной, д. 1а/1</t>
  </si>
  <si>
    <t>Начислено всего 878949,93</t>
  </si>
  <si>
    <t>* холодная вода на СОИ - 6953,46</t>
  </si>
  <si>
    <t>* водоотведение на СОИ- 10886,03</t>
  </si>
  <si>
    <t>* электроэнергия на СОИ- 28910,85</t>
  </si>
  <si>
    <t xml:space="preserve">   * Ремонт расходомера ПРЭМ-1шт</t>
  </si>
  <si>
    <t>Непредвиденные работы 19,6 ч/ч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</si>
  <si>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</si>
  <si>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</si>
  <si>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</si>
  <si>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</si>
  <si>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двести двенадцать тысяч восемьсот сорок пять рублей 18 копеек.</t>
  </si>
  <si>
    <t>Предъявлено населению 233335,95</t>
  </si>
  <si>
    <t>за 2 квартал 2024 года</t>
  </si>
  <si>
    <t>30.06.2024 г.</t>
  </si>
  <si>
    <t>2 квартал</t>
  </si>
  <si>
    <t>Замена личинки замка подвал №1 (кв.30)</t>
  </si>
  <si>
    <t>Замена кранов на полив (кв.49)</t>
  </si>
  <si>
    <t>апрель</t>
  </si>
  <si>
    <t>ч/ч</t>
  </si>
  <si>
    <t>Озеленение придомовой территории</t>
  </si>
  <si>
    <t xml:space="preserve">           2. Всего за период с "01" 04 2024 г. по "30" 04 2024 г. выполнено работ (оказано услуг) на общую сумму двести двадцать девять тысяч двести тридцать шесть рублей 80 копеек.</t>
  </si>
  <si>
    <t>Предъявлено населению 250780,87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</si>
</sst>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0" fontId="16" fillId="0" borderId="0"/>
    <xf numFmtId="165" fontId="17" fillId="0" borderId="0"/>
  </cellStyleXfs>
  <cellXfs count="10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4" fillId="0" borderId="0" xfId="0" applyFont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1" fillId="0" borderId="0" xfId="0" applyFont="1"/>
    <xf numFmtId="43" fontId="4" fillId="0" borderId="0" xfId="0" applyNumberFormat="1" applyFont="1"/>
    <xf numFmtId="0" fontId="3" fillId="0" borderId="0" xfId="0" applyFont="1" applyAlignment="1">
      <alignment wrapText="1"/>
    </xf>
    <xf numFmtId="164" fontId="7" fillId="0" borderId="0" xfId="0" applyNumberFormat="1" applyFont="1"/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164" fontId="4" fillId="0" borderId="1" xfId="1" applyNumberFormat="1" applyFont="1" applyBorder="1" applyAlignment="1">
      <alignment horizontal="right" vertical="center" wrapText="1"/>
    </xf>
    <xf numFmtId="0" fontId="11" fillId="0" borderId="4" xfId="0" applyFont="1" applyFill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8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8" fillId="0" borderId="0" xfId="0" applyNumberFormat="1" applyFont="1"/>
    <xf numFmtId="0" fontId="3" fillId="0" borderId="0" xfId="0" applyFont="1" applyAlignment="1">
      <alignment horizontal="left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0" fontId="4" fillId="0" borderId="5" xfId="0" applyFont="1" applyBorder="1" applyAlignment="1">
      <alignment vertical="center" wrapText="1"/>
    </xf>
    <xf numFmtId="43" fontId="0" fillId="0" borderId="0" xfId="0" applyNumberFormat="1"/>
    <xf numFmtId="0" fontId="4" fillId="0" borderId="6" xfId="0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43" fontId="4" fillId="0" borderId="1" xfId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43" fontId="4" fillId="2" borderId="1" xfId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43" fontId="7" fillId="0" borderId="1" xfId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164" fontId="7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11" fillId="0" borderId="7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4" fontId="4" fillId="2" borderId="6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4" fillId="0" borderId="6" xfId="1" applyNumberFormat="1" applyFont="1" applyBorder="1" applyAlignment="1">
      <alignment horizontal="right" vertical="center" wrapText="1"/>
    </xf>
    <xf numFmtId="0" fontId="11" fillId="0" borderId="8" xfId="0" applyFont="1" applyBorder="1" applyAlignment="1">
      <alignment wrapText="1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topLeftCell="A46" zoomScaleSheetLayoutView="100" workbookViewId="0">
      <selection activeCell="E4" sqref="E4"/>
    </sheetView>
  </sheetViews>
  <sheetFormatPr defaultColWidth="9.140625" defaultRowHeight="15" x14ac:dyDescent="0.2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78" t="s">
        <v>10</v>
      </c>
      <c r="B1" s="78"/>
      <c r="C1" s="78"/>
      <c r="D1" s="78"/>
      <c r="E1" s="78"/>
    </row>
    <row r="2" spans="1:5" ht="40.5" customHeight="1" x14ac:dyDescent="0.25">
      <c r="A2" s="79" t="s">
        <v>11</v>
      </c>
      <c r="B2" s="80"/>
      <c r="C2" s="80"/>
      <c r="D2" s="80"/>
      <c r="E2" s="80"/>
    </row>
    <row r="3" spans="1:5" ht="15" customHeight="1" x14ac:dyDescent="0.25">
      <c r="A3" s="81" t="s">
        <v>80</v>
      </c>
      <c r="B3" s="81"/>
      <c r="C3" s="81"/>
      <c r="D3" s="81"/>
      <c r="E3" s="81"/>
    </row>
    <row r="4" spans="1:5" s="1" customFormat="1" ht="15.75" x14ac:dyDescent="0.25">
      <c r="A4" s="26" t="s">
        <v>12</v>
      </c>
      <c r="B4" s="27"/>
      <c r="C4" s="27"/>
      <c r="D4" s="65"/>
      <c r="E4" s="66" t="s">
        <v>81</v>
      </c>
    </row>
    <row r="5" spans="1:5" ht="15" customHeight="1" x14ac:dyDescent="0.25">
      <c r="A5" s="31"/>
      <c r="B5" s="27"/>
      <c r="C5" s="27"/>
      <c r="D5" s="27"/>
      <c r="E5" s="27"/>
    </row>
    <row r="6" spans="1:5" x14ac:dyDescent="0.25">
      <c r="A6" s="82" t="s">
        <v>39</v>
      </c>
      <c r="B6" s="82"/>
      <c r="C6" s="82"/>
      <c r="D6" s="82"/>
      <c r="E6" s="82"/>
    </row>
    <row r="7" spans="1:5" x14ac:dyDescent="0.25">
      <c r="A7" s="76" t="s">
        <v>0</v>
      </c>
      <c r="B7" s="76"/>
      <c r="C7" s="76"/>
      <c r="D7" s="76"/>
      <c r="E7" s="76"/>
    </row>
    <row r="8" spans="1:5" x14ac:dyDescent="0.25">
      <c r="A8" s="83" t="s">
        <v>72</v>
      </c>
      <c r="B8" s="83"/>
      <c r="C8" s="83"/>
      <c r="D8" s="83"/>
      <c r="E8" s="83"/>
    </row>
    <row r="9" spans="1:5" ht="27.75" customHeight="1" x14ac:dyDescent="0.25">
      <c r="A9" s="84" t="s">
        <v>13</v>
      </c>
      <c r="B9" s="85"/>
      <c r="C9" s="85"/>
      <c r="D9" s="85"/>
      <c r="E9" s="85"/>
    </row>
    <row r="10" spans="1:5" ht="27.75" customHeight="1" x14ac:dyDescent="0.25">
      <c r="A10" s="86" t="s">
        <v>45</v>
      </c>
      <c r="B10" s="86"/>
      <c r="C10" s="86"/>
      <c r="D10" s="86"/>
      <c r="E10" s="86"/>
    </row>
    <row r="11" spans="1:5" x14ac:dyDescent="0.25">
      <c r="A11" s="76" t="s">
        <v>14</v>
      </c>
      <c r="B11" s="77"/>
      <c r="C11" s="77"/>
      <c r="D11" s="77"/>
      <c r="E11" s="77"/>
    </row>
    <row r="12" spans="1:5" x14ac:dyDescent="0.25">
      <c r="A12" s="86" t="s">
        <v>21</v>
      </c>
      <c r="B12" s="86"/>
      <c r="C12" s="86"/>
      <c r="D12" s="86"/>
      <c r="E12" s="86"/>
    </row>
    <row r="13" spans="1:5" x14ac:dyDescent="0.25">
      <c r="A13" s="76" t="s">
        <v>1</v>
      </c>
      <c r="B13" s="77"/>
      <c r="C13" s="77"/>
      <c r="D13" s="77"/>
      <c r="E13" s="77"/>
    </row>
    <row r="14" spans="1:5" x14ac:dyDescent="0.25">
      <c r="A14" s="86" t="s">
        <v>42</v>
      </c>
      <c r="B14" s="86"/>
      <c r="C14" s="86"/>
      <c r="D14" s="86"/>
      <c r="E14" s="86"/>
    </row>
    <row r="15" spans="1:5" ht="15.75" customHeight="1" x14ac:dyDescent="0.25">
      <c r="A15" s="76" t="s">
        <v>15</v>
      </c>
      <c r="B15" s="77"/>
      <c r="C15" s="77"/>
      <c r="D15" s="77"/>
      <c r="E15" s="77"/>
    </row>
    <row r="16" spans="1:5" ht="29.25" customHeight="1" x14ac:dyDescent="0.25">
      <c r="A16" s="86" t="s">
        <v>16</v>
      </c>
      <c r="B16" s="86"/>
      <c r="C16" s="86"/>
      <c r="D16" s="86"/>
      <c r="E16" s="86"/>
    </row>
    <row r="17" spans="1:7" ht="62.25" customHeight="1" x14ac:dyDescent="0.25">
      <c r="A17" s="86" t="s">
        <v>40</v>
      </c>
      <c r="B17" s="86"/>
      <c r="C17" s="86"/>
      <c r="D17" s="86"/>
      <c r="E17" s="86"/>
    </row>
    <row r="18" spans="1:7" ht="32.25" customHeight="1" x14ac:dyDescent="0.25">
      <c r="A18" s="88" t="s">
        <v>31</v>
      </c>
      <c r="B18" s="88"/>
      <c r="C18" s="88"/>
      <c r="D18" s="88"/>
      <c r="E18" s="88"/>
    </row>
    <row r="19" spans="1:7" x14ac:dyDescent="0.25">
      <c r="A19" s="88"/>
      <c r="B19" s="88"/>
      <c r="C19" s="88"/>
      <c r="D19" s="88"/>
      <c r="E19" s="88"/>
      <c r="F19" s="2">
        <v>3015.7</v>
      </c>
      <c r="G19" s="2">
        <v>3</v>
      </c>
    </row>
    <row r="20" spans="1:7" ht="135" x14ac:dyDescent="0.25">
      <c r="A20" s="3" t="s">
        <v>6</v>
      </c>
      <c r="B20" s="3" t="s">
        <v>9</v>
      </c>
      <c r="C20" s="3" t="s">
        <v>2</v>
      </c>
      <c r="D20" s="18" t="s">
        <v>8</v>
      </c>
      <c r="E20" s="3" t="s">
        <v>7</v>
      </c>
    </row>
    <row r="21" spans="1:7" ht="38.25" x14ac:dyDescent="0.25">
      <c r="A21" s="25" t="s">
        <v>35</v>
      </c>
      <c r="B21" s="8" t="s">
        <v>33</v>
      </c>
      <c r="C21" s="3" t="s">
        <v>3</v>
      </c>
      <c r="D21" s="3">
        <v>16.309999999999999</v>
      </c>
      <c r="E21" s="7">
        <f>D21*F19*G19</f>
        <v>147558.201</v>
      </c>
    </row>
    <row r="22" spans="1:7" x14ac:dyDescent="0.25">
      <c r="A22" s="6" t="s">
        <v>34</v>
      </c>
      <c r="B22" s="8" t="s">
        <v>22</v>
      </c>
      <c r="C22" s="3" t="s">
        <v>3</v>
      </c>
      <c r="D22" s="3">
        <v>6.06</v>
      </c>
      <c r="E22" s="7">
        <f>D22*F19*G19</f>
        <v>54825.425999999992</v>
      </c>
    </row>
    <row r="23" spans="1:7" x14ac:dyDescent="0.25">
      <c r="A23" s="6" t="s">
        <v>47</v>
      </c>
      <c r="B23" s="8" t="s">
        <v>43</v>
      </c>
      <c r="C23" s="3" t="s">
        <v>25</v>
      </c>
      <c r="D23" s="3"/>
      <c r="E23" s="7">
        <v>0</v>
      </c>
    </row>
    <row r="24" spans="1:7" x14ac:dyDescent="0.25">
      <c r="A24" s="6" t="s">
        <v>36</v>
      </c>
      <c r="B24" s="8" t="s">
        <v>43</v>
      </c>
      <c r="C24" s="3" t="s">
        <v>25</v>
      </c>
      <c r="D24" s="3"/>
      <c r="E24" s="28">
        <v>0</v>
      </c>
    </row>
    <row r="25" spans="1:7" x14ac:dyDescent="0.25">
      <c r="A25" s="6" t="s">
        <v>37</v>
      </c>
      <c r="B25" s="8" t="s">
        <v>43</v>
      </c>
      <c r="C25" s="3" t="s">
        <v>25</v>
      </c>
      <c r="D25" s="3"/>
      <c r="E25" s="28">
        <v>6838</v>
      </c>
    </row>
    <row r="26" spans="1:7" x14ac:dyDescent="0.25">
      <c r="A26" s="6" t="s">
        <v>38</v>
      </c>
      <c r="B26" s="8" t="s">
        <v>43</v>
      </c>
      <c r="C26" s="3" t="s">
        <v>25</v>
      </c>
      <c r="D26" s="3"/>
      <c r="E26" s="28">
        <v>0</v>
      </c>
    </row>
    <row r="27" spans="1:7" x14ac:dyDescent="0.25">
      <c r="A27" s="6" t="s">
        <v>24</v>
      </c>
      <c r="B27" s="8" t="s">
        <v>43</v>
      </c>
      <c r="C27" s="3" t="s">
        <v>25</v>
      </c>
      <c r="D27" s="3"/>
      <c r="E27" s="7">
        <v>880.55</v>
      </c>
    </row>
    <row r="28" spans="1:7" x14ac:dyDescent="0.25">
      <c r="A28" s="6" t="s">
        <v>58</v>
      </c>
      <c r="B28" s="8" t="s">
        <v>43</v>
      </c>
      <c r="C28" s="3" t="s">
        <v>25</v>
      </c>
      <c r="D28" s="3"/>
      <c r="E28" s="28">
        <v>0</v>
      </c>
    </row>
    <row r="29" spans="1:7" s="75" customFormat="1" ht="60" x14ac:dyDescent="0.25">
      <c r="A29" s="71" t="s">
        <v>82</v>
      </c>
      <c r="B29" s="72" t="s">
        <v>83</v>
      </c>
      <c r="C29" s="73" t="s">
        <v>25</v>
      </c>
      <c r="D29" s="73"/>
      <c r="E29" s="74">
        <v>2743</v>
      </c>
    </row>
    <row r="30" spans="1:7" x14ac:dyDescent="0.25">
      <c r="A30" s="67"/>
      <c r="B30" s="8"/>
      <c r="C30" s="3"/>
      <c r="D30" s="3"/>
      <c r="E30" s="28"/>
    </row>
    <row r="31" spans="1:7" x14ac:dyDescent="0.25">
      <c r="A31" s="29"/>
      <c r="B31" s="8"/>
      <c r="C31" s="3"/>
      <c r="D31" s="3"/>
      <c r="E31" s="7"/>
    </row>
    <row r="32" spans="1:7" s="13" customFormat="1" ht="14.25" x14ac:dyDescent="0.2">
      <c r="A32" s="9" t="s">
        <v>23</v>
      </c>
      <c r="B32" s="10"/>
      <c r="C32" s="11"/>
      <c r="D32" s="19"/>
      <c r="E32" s="12">
        <f>SUM(E21:E31)</f>
        <v>212845.17699999997</v>
      </c>
    </row>
    <row r="33" spans="1:8" ht="34.5" customHeight="1" x14ac:dyDescent="0.25">
      <c r="A33" s="89" t="s">
        <v>84</v>
      </c>
      <c r="B33" s="89"/>
      <c r="C33" s="89"/>
      <c r="D33" s="89"/>
      <c r="E33" s="89"/>
      <c r="F33" s="22"/>
    </row>
    <row r="34" spans="1:8" ht="29.25" customHeight="1" x14ac:dyDescent="0.25">
      <c r="A34" s="86" t="s">
        <v>20</v>
      </c>
      <c r="B34" s="86"/>
      <c r="C34" s="86"/>
      <c r="D34" s="86"/>
      <c r="E34" s="86"/>
    </row>
    <row r="35" spans="1:8" x14ac:dyDescent="0.25">
      <c r="A35" s="86" t="s">
        <v>19</v>
      </c>
      <c r="B35" s="86"/>
      <c r="C35" s="86"/>
      <c r="D35" s="86"/>
      <c r="E35" s="86"/>
    </row>
    <row r="36" spans="1:8" ht="32.25" customHeight="1" x14ac:dyDescent="0.25">
      <c r="A36" s="86" t="s">
        <v>26</v>
      </c>
      <c r="B36" s="86"/>
      <c r="C36" s="86"/>
      <c r="D36" s="86"/>
      <c r="E36" s="86"/>
    </row>
    <row r="37" spans="1:8" x14ac:dyDescent="0.25">
      <c r="A37" s="86" t="s">
        <v>17</v>
      </c>
      <c r="B37" s="86"/>
      <c r="C37" s="86"/>
      <c r="D37" s="86"/>
      <c r="E37" s="86"/>
    </row>
    <row r="38" spans="1:8" x14ac:dyDescent="0.25">
      <c r="A38" s="87" t="s">
        <v>4</v>
      </c>
      <c r="B38" s="87"/>
      <c r="C38" s="87"/>
      <c r="D38" s="87"/>
      <c r="E38" s="87"/>
    </row>
    <row r="39" spans="1:8" x14ac:dyDescent="0.25">
      <c r="A39" s="86" t="s">
        <v>17</v>
      </c>
      <c r="B39" s="86"/>
      <c r="C39" s="86"/>
      <c r="D39" s="86"/>
      <c r="E39" s="86"/>
    </row>
    <row r="40" spans="1:8" x14ac:dyDescent="0.25">
      <c r="A40" s="90" t="s">
        <v>44</v>
      </c>
      <c r="B40" s="90"/>
      <c r="C40" s="90"/>
      <c r="D40" s="90"/>
      <c r="E40" s="4"/>
    </row>
    <row r="41" spans="1:8" x14ac:dyDescent="0.25">
      <c r="B41" s="91" t="s">
        <v>18</v>
      </c>
      <c r="C41" s="91"/>
      <c r="D41" s="91"/>
      <c r="E41" s="5" t="s">
        <v>5</v>
      </c>
    </row>
    <row r="42" spans="1:8" x14ac:dyDescent="0.25">
      <c r="A42" s="30"/>
      <c r="B42" s="30"/>
      <c r="C42" s="30"/>
      <c r="D42" s="20"/>
      <c r="E42" s="30"/>
    </row>
    <row r="43" spans="1:8" x14ac:dyDescent="0.25">
      <c r="A43" s="90" t="s">
        <v>46</v>
      </c>
      <c r="B43" s="90"/>
      <c r="C43" s="90"/>
      <c r="D43" s="90"/>
      <c r="E43" s="4"/>
    </row>
    <row r="44" spans="1:8" x14ac:dyDescent="0.25">
      <c r="B44" s="91" t="s">
        <v>18</v>
      </c>
      <c r="C44" s="91"/>
      <c r="D44" s="91"/>
      <c r="E44" s="5" t="s">
        <v>5</v>
      </c>
    </row>
    <row r="45" spans="1:8" x14ac:dyDescent="0.25">
      <c r="A45" s="2" t="s">
        <v>41</v>
      </c>
    </row>
    <row r="46" spans="1:8" x14ac:dyDescent="0.25">
      <c r="A46" s="13" t="s">
        <v>27</v>
      </c>
    </row>
    <row r="47" spans="1:8" x14ac:dyDescent="0.25">
      <c r="A47" s="2" t="s">
        <v>32</v>
      </c>
      <c r="B47" s="14">
        <v>-49282.55</v>
      </c>
    </row>
    <row r="48" spans="1:8" ht="31.5" x14ac:dyDescent="0.25">
      <c r="A48" s="23" t="s">
        <v>85</v>
      </c>
      <c r="B48" s="15"/>
      <c r="H48" s="17"/>
    </row>
    <row r="49" spans="1:4" x14ac:dyDescent="0.25">
      <c r="A49" s="2" t="s">
        <v>28</v>
      </c>
      <c r="B49" s="15">
        <v>232345.95</v>
      </c>
      <c r="D49" s="2"/>
    </row>
    <row r="50" spans="1:4" ht="30" x14ac:dyDescent="0.25">
      <c r="A50" s="32" t="s">
        <v>30</v>
      </c>
      <c r="B50" s="15">
        <f>E32</f>
        <v>212845.17699999997</v>
      </c>
      <c r="D50" s="2"/>
    </row>
    <row r="51" spans="1:4" x14ac:dyDescent="0.25">
      <c r="A51" s="16" t="s">
        <v>29</v>
      </c>
      <c r="B51" s="24">
        <f>B47+B49-B50</f>
        <v>-29781.776999999944</v>
      </c>
    </row>
    <row r="53" spans="1:4" x14ac:dyDescent="0.25">
      <c r="B53" s="2">
        <v>-49282.55</v>
      </c>
    </row>
  </sheetData>
  <mergeCells count="28">
    <mergeCell ref="A39:E39"/>
    <mergeCell ref="A40:D40"/>
    <mergeCell ref="B41:D41"/>
    <mergeCell ref="A43:D43"/>
    <mergeCell ref="B44:D44"/>
    <mergeCell ref="A38:E38"/>
    <mergeCell ref="A14:E14"/>
    <mergeCell ref="A15:E15"/>
    <mergeCell ref="A16:E16"/>
    <mergeCell ref="A17:E17"/>
    <mergeCell ref="A18:E18"/>
    <mergeCell ref="A19:E19"/>
    <mergeCell ref="A33:E33"/>
    <mergeCell ref="A34:E34"/>
    <mergeCell ref="A35:E35"/>
    <mergeCell ref="A36:E36"/>
    <mergeCell ref="A37:E37"/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view="pageBreakPreview" topLeftCell="A22" zoomScaleSheetLayoutView="100" workbookViewId="0">
      <selection activeCell="B32" sqref="B32"/>
    </sheetView>
  </sheetViews>
  <sheetFormatPr defaultColWidth="9.140625" defaultRowHeight="15" x14ac:dyDescent="0.2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78" t="s">
        <v>10</v>
      </c>
      <c r="B1" s="78"/>
      <c r="C1" s="78"/>
      <c r="D1" s="78"/>
      <c r="E1" s="78"/>
    </row>
    <row r="2" spans="1:5" ht="40.5" customHeight="1" x14ac:dyDescent="0.25">
      <c r="A2" s="79" t="s">
        <v>11</v>
      </c>
      <c r="B2" s="80"/>
      <c r="C2" s="80"/>
      <c r="D2" s="80"/>
      <c r="E2" s="80"/>
    </row>
    <row r="3" spans="1:5" ht="15" customHeight="1" x14ac:dyDescent="0.25">
      <c r="A3" s="81" t="s">
        <v>86</v>
      </c>
      <c r="B3" s="81"/>
      <c r="C3" s="81"/>
      <c r="D3" s="81"/>
      <c r="E3" s="81"/>
    </row>
    <row r="4" spans="1:5" s="1" customFormat="1" ht="15.75" x14ac:dyDescent="0.25">
      <c r="A4" s="26" t="s">
        <v>12</v>
      </c>
      <c r="B4" s="27"/>
      <c r="C4" s="27"/>
      <c r="D4" s="65"/>
      <c r="E4" s="66" t="s">
        <v>87</v>
      </c>
    </row>
    <row r="5" spans="1:5" ht="15" customHeight="1" x14ac:dyDescent="0.25">
      <c r="A5" s="69"/>
      <c r="B5" s="27"/>
      <c r="C5" s="27"/>
      <c r="D5" s="27"/>
      <c r="E5" s="27"/>
    </row>
    <row r="6" spans="1:5" x14ac:dyDescent="0.25">
      <c r="A6" s="82" t="s">
        <v>39</v>
      </c>
      <c r="B6" s="82"/>
      <c r="C6" s="82"/>
      <c r="D6" s="82"/>
      <c r="E6" s="82"/>
    </row>
    <row r="7" spans="1:5" x14ac:dyDescent="0.25">
      <c r="A7" s="76" t="s">
        <v>0</v>
      </c>
      <c r="B7" s="76"/>
      <c r="C7" s="76"/>
      <c r="D7" s="76"/>
      <c r="E7" s="76"/>
    </row>
    <row r="8" spans="1:5" x14ac:dyDescent="0.25">
      <c r="A8" s="83" t="s">
        <v>72</v>
      </c>
      <c r="B8" s="83"/>
      <c r="C8" s="83"/>
      <c r="D8" s="83"/>
      <c r="E8" s="83"/>
    </row>
    <row r="9" spans="1:5" ht="27.75" customHeight="1" x14ac:dyDescent="0.25">
      <c r="A9" s="84" t="s">
        <v>13</v>
      </c>
      <c r="B9" s="85"/>
      <c r="C9" s="85"/>
      <c r="D9" s="85"/>
      <c r="E9" s="85"/>
    </row>
    <row r="10" spans="1:5" ht="27.75" customHeight="1" x14ac:dyDescent="0.25">
      <c r="A10" s="86" t="s">
        <v>45</v>
      </c>
      <c r="B10" s="86"/>
      <c r="C10" s="86"/>
      <c r="D10" s="86"/>
      <c r="E10" s="86"/>
    </row>
    <row r="11" spans="1:5" x14ac:dyDescent="0.25">
      <c r="A11" s="76" t="s">
        <v>14</v>
      </c>
      <c r="B11" s="77"/>
      <c r="C11" s="77"/>
      <c r="D11" s="77"/>
      <c r="E11" s="77"/>
    </row>
    <row r="12" spans="1:5" x14ac:dyDescent="0.25">
      <c r="A12" s="86" t="s">
        <v>21</v>
      </c>
      <c r="B12" s="86"/>
      <c r="C12" s="86"/>
      <c r="D12" s="86"/>
      <c r="E12" s="86"/>
    </row>
    <row r="13" spans="1:5" x14ac:dyDescent="0.25">
      <c r="A13" s="76" t="s">
        <v>1</v>
      </c>
      <c r="B13" s="77"/>
      <c r="C13" s="77"/>
      <c r="D13" s="77"/>
      <c r="E13" s="77"/>
    </row>
    <row r="14" spans="1:5" x14ac:dyDescent="0.25">
      <c r="A14" s="86" t="s">
        <v>42</v>
      </c>
      <c r="B14" s="86"/>
      <c r="C14" s="86"/>
      <c r="D14" s="86"/>
      <c r="E14" s="86"/>
    </row>
    <row r="15" spans="1:5" ht="15.75" customHeight="1" x14ac:dyDescent="0.25">
      <c r="A15" s="76" t="s">
        <v>15</v>
      </c>
      <c r="B15" s="77"/>
      <c r="C15" s="77"/>
      <c r="D15" s="77"/>
      <c r="E15" s="77"/>
    </row>
    <row r="16" spans="1:5" ht="29.25" customHeight="1" x14ac:dyDescent="0.25">
      <c r="A16" s="86" t="s">
        <v>16</v>
      </c>
      <c r="B16" s="86"/>
      <c r="C16" s="86"/>
      <c r="D16" s="86"/>
      <c r="E16" s="86"/>
    </row>
    <row r="17" spans="1:7" ht="62.25" customHeight="1" x14ac:dyDescent="0.25">
      <c r="A17" s="86" t="s">
        <v>40</v>
      </c>
      <c r="B17" s="86"/>
      <c r="C17" s="86"/>
      <c r="D17" s="86"/>
      <c r="E17" s="86"/>
    </row>
    <row r="18" spans="1:7" ht="32.25" customHeight="1" x14ac:dyDescent="0.25">
      <c r="A18" s="88" t="s">
        <v>31</v>
      </c>
      <c r="B18" s="88"/>
      <c r="C18" s="88"/>
      <c r="D18" s="88"/>
      <c r="E18" s="88"/>
    </row>
    <row r="19" spans="1:7" x14ac:dyDescent="0.25">
      <c r="A19" s="88"/>
      <c r="B19" s="88"/>
      <c r="C19" s="88"/>
      <c r="D19" s="88"/>
      <c r="E19" s="88"/>
      <c r="F19" s="2">
        <v>3015.7</v>
      </c>
      <c r="G19" s="2">
        <v>3</v>
      </c>
    </row>
    <row r="20" spans="1:7" ht="135" x14ac:dyDescent="0.25">
      <c r="A20" s="3" t="s">
        <v>6</v>
      </c>
      <c r="B20" s="3" t="s">
        <v>9</v>
      </c>
      <c r="C20" s="3" t="s">
        <v>2</v>
      </c>
      <c r="D20" s="18" t="s">
        <v>8</v>
      </c>
      <c r="E20" s="3" t="s">
        <v>7</v>
      </c>
    </row>
    <row r="21" spans="1:7" ht="38.25" x14ac:dyDescent="0.25">
      <c r="A21" s="25" t="s">
        <v>35</v>
      </c>
      <c r="B21" s="8" t="s">
        <v>33</v>
      </c>
      <c r="C21" s="3" t="s">
        <v>3</v>
      </c>
      <c r="D21" s="3">
        <v>16.309999999999999</v>
      </c>
      <c r="E21" s="7">
        <f>D21*F19*G19</f>
        <v>147558.201</v>
      </c>
    </row>
    <row r="22" spans="1:7" x14ac:dyDescent="0.25">
      <c r="A22" s="6" t="s">
        <v>34</v>
      </c>
      <c r="B22" s="8" t="s">
        <v>22</v>
      </c>
      <c r="C22" s="3" t="s">
        <v>3</v>
      </c>
      <c r="D22" s="3">
        <v>6.06</v>
      </c>
      <c r="E22" s="7">
        <f>D22*F19*G19</f>
        <v>54825.425999999992</v>
      </c>
    </row>
    <row r="23" spans="1:7" x14ac:dyDescent="0.25">
      <c r="A23" s="6" t="s">
        <v>47</v>
      </c>
      <c r="B23" s="8" t="s">
        <v>88</v>
      </c>
      <c r="C23" s="3" t="s">
        <v>25</v>
      </c>
      <c r="D23" s="3"/>
      <c r="E23" s="7">
        <v>0</v>
      </c>
    </row>
    <row r="24" spans="1:7" x14ac:dyDescent="0.25">
      <c r="A24" s="6" t="s">
        <v>36</v>
      </c>
      <c r="B24" s="8" t="s">
        <v>88</v>
      </c>
      <c r="C24" s="3" t="s">
        <v>25</v>
      </c>
      <c r="D24" s="3"/>
      <c r="E24" s="28">
        <v>2665.32</v>
      </c>
    </row>
    <row r="25" spans="1:7" x14ac:dyDescent="0.25">
      <c r="A25" s="6" t="s">
        <v>37</v>
      </c>
      <c r="B25" s="8" t="s">
        <v>88</v>
      </c>
      <c r="C25" s="3" t="s">
        <v>25</v>
      </c>
      <c r="D25" s="3"/>
      <c r="E25" s="28">
        <v>6280.75</v>
      </c>
    </row>
    <row r="26" spans="1:7" x14ac:dyDescent="0.25">
      <c r="A26" s="6" t="s">
        <v>38</v>
      </c>
      <c r="B26" s="8" t="s">
        <v>88</v>
      </c>
      <c r="C26" s="3" t="s">
        <v>25</v>
      </c>
      <c r="D26" s="3"/>
      <c r="E26" s="28">
        <v>4172.7</v>
      </c>
    </row>
    <row r="27" spans="1:7" x14ac:dyDescent="0.25">
      <c r="A27" s="6" t="s">
        <v>24</v>
      </c>
      <c r="B27" s="8" t="s">
        <v>88</v>
      </c>
      <c r="C27" s="3" t="s">
        <v>25</v>
      </c>
      <c r="D27" s="3"/>
      <c r="E27" s="7">
        <f>600+6236.27</f>
        <v>6836.27</v>
      </c>
    </row>
    <row r="28" spans="1:7" x14ac:dyDescent="0.25">
      <c r="A28" s="6" t="s">
        <v>58</v>
      </c>
      <c r="B28" s="8" t="s">
        <v>88</v>
      </c>
      <c r="C28" s="3" t="s">
        <v>25</v>
      </c>
      <c r="D28" s="3"/>
      <c r="E28" s="28">
        <v>1637.78</v>
      </c>
    </row>
    <row r="29" spans="1:7" ht="30" x14ac:dyDescent="0.25">
      <c r="A29" s="6" t="s">
        <v>93</v>
      </c>
      <c r="B29" s="96" t="s">
        <v>88</v>
      </c>
      <c r="C29" s="97" t="s">
        <v>25</v>
      </c>
      <c r="D29" s="97"/>
      <c r="E29" s="98">
        <v>3960</v>
      </c>
    </row>
    <row r="30" spans="1:7" s="75" customFormat="1" ht="30" x14ac:dyDescent="0.25">
      <c r="A30" s="99" t="s">
        <v>89</v>
      </c>
      <c r="B30" s="72" t="s">
        <v>91</v>
      </c>
      <c r="C30" s="73" t="s">
        <v>92</v>
      </c>
      <c r="D30" s="73">
        <v>3</v>
      </c>
      <c r="E30" s="74">
        <f>D30*260.07</f>
        <v>780.21</v>
      </c>
    </row>
    <row r="31" spans="1:7" x14ac:dyDescent="0.25">
      <c r="A31" s="67" t="s">
        <v>90</v>
      </c>
      <c r="B31" s="8" t="s">
        <v>91</v>
      </c>
      <c r="C31" s="3" t="s">
        <v>92</v>
      </c>
      <c r="D31" s="3">
        <v>2</v>
      </c>
      <c r="E31" s="74">
        <f>D31*260.07</f>
        <v>520.14</v>
      </c>
    </row>
    <row r="32" spans="1:7" x14ac:dyDescent="0.25">
      <c r="A32" s="29"/>
      <c r="B32" s="8"/>
      <c r="C32" s="3"/>
      <c r="D32" s="3"/>
      <c r="E32" s="7"/>
    </row>
    <row r="33" spans="1:6" s="13" customFormat="1" ht="14.25" x14ac:dyDescent="0.2">
      <c r="A33" s="9" t="s">
        <v>23</v>
      </c>
      <c r="B33" s="10"/>
      <c r="C33" s="11"/>
      <c r="D33" s="19"/>
      <c r="E33" s="12">
        <f>SUM(E21:E32)</f>
        <v>229236.79699999999</v>
      </c>
    </row>
    <row r="34" spans="1:6" ht="34.5" customHeight="1" x14ac:dyDescent="0.25">
      <c r="A34" s="89" t="s">
        <v>94</v>
      </c>
      <c r="B34" s="89"/>
      <c r="C34" s="89"/>
      <c r="D34" s="89"/>
      <c r="E34" s="89"/>
      <c r="F34" s="22"/>
    </row>
    <row r="35" spans="1:6" ht="29.25" customHeight="1" x14ac:dyDescent="0.25">
      <c r="A35" s="86" t="s">
        <v>20</v>
      </c>
      <c r="B35" s="86"/>
      <c r="C35" s="86"/>
      <c r="D35" s="86"/>
      <c r="E35" s="86"/>
    </row>
    <row r="36" spans="1:6" x14ac:dyDescent="0.25">
      <c r="A36" s="86" t="s">
        <v>19</v>
      </c>
      <c r="B36" s="86"/>
      <c r="C36" s="86"/>
      <c r="D36" s="86"/>
      <c r="E36" s="86"/>
    </row>
    <row r="37" spans="1:6" ht="32.25" customHeight="1" x14ac:dyDescent="0.25">
      <c r="A37" s="86" t="s">
        <v>26</v>
      </c>
      <c r="B37" s="86"/>
      <c r="C37" s="86"/>
      <c r="D37" s="86"/>
      <c r="E37" s="86"/>
    </row>
    <row r="38" spans="1:6" x14ac:dyDescent="0.25">
      <c r="A38" s="86" t="s">
        <v>17</v>
      </c>
      <c r="B38" s="86"/>
      <c r="C38" s="86"/>
      <c r="D38" s="86"/>
      <c r="E38" s="86"/>
    </row>
    <row r="39" spans="1:6" x14ac:dyDescent="0.25">
      <c r="A39" s="87" t="s">
        <v>4</v>
      </c>
      <c r="B39" s="87"/>
      <c r="C39" s="87"/>
      <c r="D39" s="87"/>
      <c r="E39" s="87"/>
    </row>
    <row r="40" spans="1:6" x14ac:dyDescent="0.25">
      <c r="A40" s="86" t="s">
        <v>17</v>
      </c>
      <c r="B40" s="86"/>
      <c r="C40" s="86"/>
      <c r="D40" s="86"/>
      <c r="E40" s="86"/>
    </row>
    <row r="41" spans="1:6" x14ac:dyDescent="0.25">
      <c r="A41" s="90" t="s">
        <v>44</v>
      </c>
      <c r="B41" s="90"/>
      <c r="C41" s="90"/>
      <c r="D41" s="90"/>
      <c r="E41" s="4"/>
    </row>
    <row r="42" spans="1:6" x14ac:dyDescent="0.25">
      <c r="B42" s="91" t="s">
        <v>18</v>
      </c>
      <c r="C42" s="91"/>
      <c r="D42" s="91"/>
      <c r="E42" s="5" t="s">
        <v>5</v>
      </c>
    </row>
    <row r="43" spans="1:6" x14ac:dyDescent="0.25">
      <c r="A43" s="68"/>
      <c r="B43" s="68"/>
      <c r="C43" s="68"/>
      <c r="D43" s="20"/>
      <c r="E43" s="68"/>
    </row>
    <row r="44" spans="1:6" x14ac:dyDescent="0.25">
      <c r="A44" s="90" t="s">
        <v>46</v>
      </c>
      <c r="B44" s="90"/>
      <c r="C44" s="90"/>
      <c r="D44" s="90"/>
      <c r="E44" s="4"/>
    </row>
    <row r="45" spans="1:6" x14ac:dyDescent="0.25">
      <c r="B45" s="91" t="s">
        <v>18</v>
      </c>
      <c r="C45" s="91"/>
      <c r="D45" s="91"/>
      <c r="E45" s="5" t="s">
        <v>5</v>
      </c>
    </row>
    <row r="46" spans="1:6" x14ac:dyDescent="0.25">
      <c r="A46" s="2" t="s">
        <v>41</v>
      </c>
    </row>
    <row r="47" spans="1:6" x14ac:dyDescent="0.25">
      <c r="A47" s="13" t="s">
        <v>27</v>
      </c>
    </row>
    <row r="48" spans="1:6" x14ac:dyDescent="0.25">
      <c r="A48" s="2" t="s">
        <v>32</v>
      </c>
      <c r="B48" s="14">
        <f>'1кв'!B51</f>
        <v>-29781.776999999944</v>
      </c>
    </row>
    <row r="49" spans="1:8" ht="31.5" x14ac:dyDescent="0.25">
      <c r="A49" s="23" t="s">
        <v>95</v>
      </c>
      <c r="B49" s="15"/>
      <c r="H49" s="17"/>
    </row>
    <row r="50" spans="1:8" x14ac:dyDescent="0.25">
      <c r="A50" s="2" t="s">
        <v>28</v>
      </c>
      <c r="B50" s="15">
        <v>249167.97</v>
      </c>
      <c r="D50" s="2"/>
    </row>
    <row r="51" spans="1:8" ht="30" x14ac:dyDescent="0.25">
      <c r="A51" s="70" t="s">
        <v>30</v>
      </c>
      <c r="B51" s="15">
        <f>E33</f>
        <v>229236.79699999999</v>
      </c>
      <c r="D51" s="2"/>
    </row>
    <row r="52" spans="1:8" x14ac:dyDescent="0.25">
      <c r="A52" s="16" t="s">
        <v>29</v>
      </c>
      <c r="B52" s="24">
        <f>B48+B50-B51</f>
        <v>-9850.6039999999339</v>
      </c>
    </row>
  </sheetData>
  <mergeCells count="28">
    <mergeCell ref="A41:D41"/>
    <mergeCell ref="B42:D42"/>
    <mergeCell ref="A44:D44"/>
    <mergeCell ref="B45:D45"/>
    <mergeCell ref="A35:E35"/>
    <mergeCell ref="A36:E36"/>
    <mergeCell ref="A37:E37"/>
    <mergeCell ref="A38:E38"/>
    <mergeCell ref="A39:E39"/>
    <mergeCell ref="A40:E40"/>
    <mergeCell ref="A15:E15"/>
    <mergeCell ref="A16:E16"/>
    <mergeCell ref="A17:E17"/>
    <mergeCell ref="A18:E18"/>
    <mergeCell ref="A19:E19"/>
    <mergeCell ref="A34:E34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view="pageBreakPreview" topLeftCell="A10" zoomScaleSheetLayoutView="100" workbookViewId="0">
      <selection activeCell="C24" sqref="C24"/>
    </sheetView>
  </sheetViews>
  <sheetFormatPr defaultRowHeight="15" x14ac:dyDescent="0.25"/>
  <cols>
    <col min="1" max="1" width="10.5703125" customWidth="1"/>
    <col min="2" max="2" width="54.28515625" customWidth="1"/>
    <col min="3" max="3" width="16.140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4" ht="15.75" x14ac:dyDescent="0.25">
      <c r="A1" s="93" t="s">
        <v>48</v>
      </c>
      <c r="B1" s="93"/>
      <c r="C1" s="93"/>
      <c r="D1" s="33"/>
    </row>
    <row r="2" spans="1:4" ht="15.75" x14ac:dyDescent="0.25">
      <c r="A2" s="94" t="s">
        <v>49</v>
      </c>
      <c r="B2" s="94"/>
      <c r="C2" s="94"/>
      <c r="D2" s="34"/>
    </row>
    <row r="3" spans="1:4" ht="15.75" x14ac:dyDescent="0.25">
      <c r="A3" s="94" t="s">
        <v>50</v>
      </c>
      <c r="B3" s="94"/>
      <c r="C3" s="94"/>
      <c r="D3" s="34"/>
    </row>
    <row r="4" spans="1:4" ht="15.75" x14ac:dyDescent="0.25">
      <c r="A4" s="93" t="s">
        <v>73</v>
      </c>
      <c r="B4" s="93"/>
      <c r="C4" s="93"/>
      <c r="D4" s="33"/>
    </row>
    <row r="5" spans="1:4" ht="15.75" x14ac:dyDescent="0.25">
      <c r="A5" s="95"/>
      <c r="B5" s="95"/>
      <c r="C5" s="95"/>
      <c r="D5" s="1"/>
    </row>
    <row r="6" spans="1:4" ht="15.75" x14ac:dyDescent="0.25">
      <c r="A6" s="34"/>
      <c r="B6" s="35" t="s">
        <v>51</v>
      </c>
      <c r="C6" s="36" t="e">
        <f>#REF!</f>
        <v>#REF!</v>
      </c>
      <c r="D6" s="37"/>
    </row>
    <row r="7" spans="1:4" ht="15.75" x14ac:dyDescent="0.25">
      <c r="A7" s="38" t="s">
        <v>52</v>
      </c>
      <c r="B7" s="35" t="s">
        <v>74</v>
      </c>
      <c r="C7" s="36"/>
      <c r="D7" s="37"/>
    </row>
    <row r="8" spans="1:4" ht="15.75" x14ac:dyDescent="0.25">
      <c r="A8" s="34"/>
      <c r="B8" s="39" t="s">
        <v>53</v>
      </c>
      <c r="C8" s="36"/>
      <c r="D8" s="37"/>
    </row>
    <row r="9" spans="1:4" ht="15.75" x14ac:dyDescent="0.25">
      <c r="A9" s="34"/>
      <c r="B9" s="6" t="s">
        <v>75</v>
      </c>
      <c r="C9" s="36"/>
      <c r="D9" s="37"/>
    </row>
    <row r="10" spans="1:4" ht="15.75" x14ac:dyDescent="0.25">
      <c r="A10" s="34"/>
      <c r="B10" s="6" t="s">
        <v>76</v>
      </c>
      <c r="C10" s="36"/>
      <c r="D10" s="37"/>
    </row>
    <row r="11" spans="1:4" ht="15.75" x14ac:dyDescent="0.25">
      <c r="A11" s="34"/>
      <c r="B11" s="6" t="s">
        <v>77</v>
      </c>
      <c r="C11" s="36"/>
      <c r="D11" s="37"/>
    </row>
    <row r="12" spans="1:4" ht="15.75" x14ac:dyDescent="0.25">
      <c r="B12" s="40" t="s">
        <v>54</v>
      </c>
      <c r="C12" s="41" t="e">
        <f>#REF!+#REF!+#REF!+'1кв'!B49</f>
        <v>#REF!</v>
      </c>
      <c r="D12" s="42"/>
    </row>
    <row r="13" spans="1:4" ht="15.75" x14ac:dyDescent="0.25">
      <c r="A13" s="43"/>
      <c r="B13" s="40" t="s">
        <v>55</v>
      </c>
      <c r="C13" s="44" t="e">
        <f>SUM(C12:C12)</f>
        <v>#REF!</v>
      </c>
      <c r="D13" s="37"/>
    </row>
    <row r="14" spans="1:4" ht="15.75" x14ac:dyDescent="0.25">
      <c r="A14" s="1"/>
      <c r="B14" s="92"/>
      <c r="C14" s="92"/>
      <c r="D14" s="45"/>
    </row>
    <row r="15" spans="1:4" ht="15.75" x14ac:dyDescent="0.25">
      <c r="A15" s="46" t="s">
        <v>56</v>
      </c>
      <c r="B15" s="47" t="s">
        <v>57</v>
      </c>
      <c r="C15" s="41" t="e">
        <f>#REF!+#REF!+#REF!+'1кв'!E21</f>
        <v>#REF!</v>
      </c>
      <c r="D15" s="45"/>
    </row>
    <row r="16" spans="1:4" ht="15.75" x14ac:dyDescent="0.25">
      <c r="A16" s="46"/>
      <c r="B16" s="48" t="s">
        <v>34</v>
      </c>
      <c r="C16" s="41" t="e">
        <f>#REF!+#REF!+#REF!+'1кв'!E22</f>
        <v>#REF!</v>
      </c>
      <c r="D16" s="45"/>
    </row>
    <row r="17" spans="1:5" ht="15.75" x14ac:dyDescent="0.25">
      <c r="A17" s="46"/>
      <c r="B17" s="48" t="s">
        <v>47</v>
      </c>
      <c r="C17" s="41" t="e">
        <f>#REF!+#REF!+#REF!+'1кв'!E23</f>
        <v>#REF!</v>
      </c>
      <c r="D17" s="45"/>
    </row>
    <row r="18" spans="1:5" ht="15.75" x14ac:dyDescent="0.25">
      <c r="A18" s="46"/>
      <c r="B18" s="6" t="s">
        <v>36</v>
      </c>
      <c r="C18" s="41" t="e">
        <f>#REF!+#REF!+#REF!+'1кв'!E24</f>
        <v>#REF!</v>
      </c>
      <c r="D18" s="45"/>
    </row>
    <row r="19" spans="1:5" ht="15.75" x14ac:dyDescent="0.25">
      <c r="A19" s="46"/>
      <c r="B19" s="6" t="s">
        <v>37</v>
      </c>
      <c r="C19" s="41" t="e">
        <f>#REF!+#REF!+#REF!+'1кв'!E25</f>
        <v>#REF!</v>
      </c>
      <c r="D19" s="45"/>
    </row>
    <row r="20" spans="1:5" ht="15.75" x14ac:dyDescent="0.25">
      <c r="A20" s="46"/>
      <c r="B20" s="6" t="s">
        <v>38</v>
      </c>
      <c r="C20" s="41" t="e">
        <f>#REF!+#REF!+#REF!+'1кв'!E26</f>
        <v>#REF!</v>
      </c>
      <c r="D20" s="45"/>
    </row>
    <row r="21" spans="1:5" ht="15.75" x14ac:dyDescent="0.25">
      <c r="A21" s="1"/>
      <c r="B21" s="6" t="s">
        <v>24</v>
      </c>
      <c r="C21" s="41" t="e">
        <f>#REF!++#REF!+#REF!+'1кв'!E27</f>
        <v>#REF!</v>
      </c>
      <c r="D21" s="45"/>
      <c r="E21" s="49"/>
    </row>
    <row r="22" spans="1:5" ht="15.75" x14ac:dyDescent="0.25">
      <c r="A22" s="1"/>
      <c r="B22" s="50" t="s">
        <v>58</v>
      </c>
      <c r="C22" s="41">
        <f>'1кв'!E28</f>
        <v>0</v>
      </c>
      <c r="D22" s="45"/>
      <c r="E22" s="49"/>
    </row>
    <row r="23" spans="1:5" ht="15.75" x14ac:dyDescent="0.25">
      <c r="A23" s="46"/>
      <c r="B23" s="51" t="s">
        <v>79</v>
      </c>
      <c r="C23" s="52" t="e">
        <f>#REF!+'1кв'!E30</f>
        <v>#REF!</v>
      </c>
      <c r="D23" s="45"/>
    </row>
    <row r="24" spans="1:5" ht="15.75" x14ac:dyDescent="0.25">
      <c r="A24" s="46"/>
      <c r="B24" s="53" t="s">
        <v>59</v>
      </c>
      <c r="C24" s="52" t="e">
        <f>SUM(C26:C28)</f>
        <v>#REF!</v>
      </c>
      <c r="D24" s="45"/>
    </row>
    <row r="25" spans="1:5" ht="15.75" x14ac:dyDescent="0.25">
      <c r="A25" s="46"/>
      <c r="B25" s="39" t="s">
        <v>53</v>
      </c>
      <c r="C25" s="52"/>
      <c r="D25" s="45"/>
    </row>
    <row r="26" spans="1:5" ht="15.75" x14ac:dyDescent="0.25">
      <c r="A26" s="46"/>
      <c r="B26" s="54" t="s">
        <v>60</v>
      </c>
      <c r="C26" s="55" t="e">
        <f>#REF!</f>
        <v>#REF!</v>
      </c>
      <c r="D26" s="45"/>
    </row>
    <row r="27" spans="1:5" ht="15.75" x14ac:dyDescent="0.25">
      <c r="A27" s="46"/>
      <c r="B27" s="54" t="s">
        <v>78</v>
      </c>
      <c r="C27" s="55" t="e">
        <f>#REF!</f>
        <v>#REF!</v>
      </c>
      <c r="D27" s="45"/>
    </row>
    <row r="28" spans="1:5" ht="15.75" x14ac:dyDescent="0.25">
      <c r="A28" s="46"/>
      <c r="B28" s="54"/>
      <c r="C28" s="55"/>
      <c r="D28" s="45"/>
    </row>
    <row r="29" spans="1:5" ht="15.75" x14ac:dyDescent="0.25">
      <c r="A29" s="1"/>
      <c r="B29" s="56" t="s">
        <v>61</v>
      </c>
      <c r="C29" s="57" t="e">
        <f>SUM(C15:C24)</f>
        <v>#REF!</v>
      </c>
      <c r="D29" s="45"/>
      <c r="E29" s="49"/>
    </row>
    <row r="30" spans="1:5" ht="15.75" x14ac:dyDescent="0.25">
      <c r="A30" s="1"/>
      <c r="B30" s="58" t="s">
        <v>62</v>
      </c>
      <c r="C30" s="59" t="e">
        <f>C6+C13-C29</f>
        <v>#REF!</v>
      </c>
      <c r="D30" s="45" t="e">
        <f>'1кв'!B51-отчет!C30</f>
        <v>#REF!</v>
      </c>
    </row>
    <row r="31" spans="1:5" ht="15.75" x14ac:dyDescent="0.25">
      <c r="A31" s="1"/>
      <c r="B31" s="38"/>
      <c r="C31" s="38"/>
      <c r="D31" s="45"/>
    </row>
    <row r="32" spans="1:5" ht="15.75" x14ac:dyDescent="0.25">
      <c r="A32" s="1"/>
      <c r="B32" s="60" t="s">
        <v>63</v>
      </c>
      <c r="C32" s="60"/>
      <c r="D32" s="45"/>
    </row>
    <row r="33" spans="1:4" ht="15.75" x14ac:dyDescent="0.25">
      <c r="A33" s="1"/>
      <c r="B33" s="60" t="s">
        <v>64</v>
      </c>
      <c r="C33" s="61">
        <v>81579.11</v>
      </c>
      <c r="D33" s="45"/>
    </row>
    <row r="34" spans="1:4" ht="15.75" x14ac:dyDescent="0.25">
      <c r="A34" s="1"/>
      <c r="B34" s="62" t="s">
        <v>65</v>
      </c>
      <c r="C34" s="63">
        <v>99617.08</v>
      </c>
      <c r="D34" s="45"/>
    </row>
    <row r="35" spans="1:4" ht="15.75" x14ac:dyDescent="0.25">
      <c r="A35" s="1"/>
      <c r="B35" s="60" t="s">
        <v>66</v>
      </c>
      <c r="C35" s="64">
        <f>C34-C33</f>
        <v>18037.97</v>
      </c>
      <c r="D35" s="45"/>
    </row>
    <row r="36" spans="1:4" ht="15.75" x14ac:dyDescent="0.25">
      <c r="A36" s="1"/>
      <c r="B36" s="38"/>
      <c r="C36" s="38"/>
      <c r="D36" s="45"/>
    </row>
    <row r="37" spans="1:4" ht="15.75" x14ac:dyDescent="0.25">
      <c r="A37" s="1"/>
      <c r="B37" s="38"/>
      <c r="C37" s="38"/>
      <c r="D37" s="45"/>
    </row>
    <row r="38" spans="1:4" ht="15.75" x14ac:dyDescent="0.25">
      <c r="A38" s="1"/>
      <c r="B38" s="38"/>
      <c r="C38" s="38"/>
      <c r="D38" s="45"/>
    </row>
    <row r="39" spans="1:4" ht="15.75" x14ac:dyDescent="0.25">
      <c r="A39" s="1" t="s">
        <v>67</v>
      </c>
      <c r="B39" s="38" t="s">
        <v>68</v>
      </c>
      <c r="C39" s="38"/>
      <c r="D39" s="45"/>
    </row>
    <row r="40" spans="1:4" ht="15.75" x14ac:dyDescent="0.25">
      <c r="A40" s="1"/>
      <c r="B40" s="38" t="s">
        <v>69</v>
      </c>
      <c r="C40" s="38"/>
      <c r="D40" s="45"/>
    </row>
    <row r="41" spans="1:4" ht="15.75" x14ac:dyDescent="0.25">
      <c r="A41" s="1"/>
      <c r="B41" s="38" t="s">
        <v>70</v>
      </c>
      <c r="C41" s="38"/>
      <c r="D41" s="45"/>
    </row>
    <row r="42" spans="1:4" ht="15.75" x14ac:dyDescent="0.25">
      <c r="A42" s="1"/>
      <c r="B42" s="38"/>
      <c r="C42" s="38"/>
      <c r="D42" s="45"/>
    </row>
    <row r="43" spans="1:4" ht="15.75" x14ac:dyDescent="0.25">
      <c r="A43" s="1"/>
      <c r="B43" s="38"/>
      <c r="C43" s="38"/>
      <c r="D43" s="45"/>
    </row>
    <row r="44" spans="1:4" ht="15.75" x14ac:dyDescent="0.25">
      <c r="A44" s="1"/>
      <c r="B44" s="38" t="s">
        <v>71</v>
      </c>
      <c r="C44" s="38"/>
      <c r="D44" s="45"/>
    </row>
    <row r="45" spans="1:4" ht="15.75" x14ac:dyDescent="0.25">
      <c r="A45" s="1"/>
      <c r="B45" s="38"/>
      <c r="C45" s="38"/>
      <c r="D45" s="45"/>
    </row>
    <row r="46" spans="1:4" ht="15.75" x14ac:dyDescent="0.25">
      <c r="A46" s="1"/>
      <c r="B46" s="38"/>
      <c r="C46" s="38"/>
      <c r="D46" s="45"/>
    </row>
  </sheetData>
  <mergeCells count="6">
    <mergeCell ref="B14:C14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1кв</vt:lpstr>
      <vt:lpstr>2кв</vt:lpstr>
      <vt:lpstr>отчет</vt:lpstr>
      <vt:lpstr>'1кв'!Область_печати</vt:lpstr>
      <vt:lpstr>'2кв'!Область_печати</vt:lpstr>
      <vt:lpstr>отчет!Область_печати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2024-08-02T11:35:35Z</dcterms:modified>
</cp:coreProperties>
</file>